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12600" activeTab="0"/>
  </bookViews>
  <sheets>
    <sheet name="小規模" sheetId="1" r:id="rId1"/>
  </sheets>
  <definedNames>
    <definedName name="_xlnm.Print_Area" localSheetId="0">'小規模'!$A$1:$I$78</definedName>
  </definedNames>
  <calcPr fullCalcOnLoad="1"/>
</workbook>
</file>

<file path=xl/sharedStrings.xml><?xml version="1.0" encoding="utf-8"?>
<sst xmlns="http://schemas.openxmlformats.org/spreadsheetml/2006/main" count="55" uniqueCount="40">
  <si>
    <t>位置</t>
  </si>
  <si>
    <t>(X)M</t>
  </si>
  <si>
    <t>(Y)M</t>
  </si>
  <si>
    <t>Σ</t>
  </si>
  <si>
    <t>Σ</t>
  </si>
  <si>
    <t>通り</t>
  </si>
  <si>
    <t>Dy</t>
  </si>
  <si>
    <t>Dx</t>
  </si>
  <si>
    <t>Dyl</t>
  </si>
  <si>
    <t>基点から距離Y↑</t>
  </si>
  <si>
    <t>基点から距離X→</t>
  </si>
  <si>
    <t>Dxl</t>
  </si>
  <si>
    <t>剛心ねじり剛性 Iy</t>
  </si>
  <si>
    <t>剛心ねじり剛性 Ix</t>
  </si>
  <si>
    <t>rex</t>
  </si>
  <si>
    <t>ex</t>
  </si>
  <si>
    <t>Rex</t>
  </si>
  <si>
    <t>ey</t>
  </si>
  <si>
    <t>rey</t>
  </si>
  <si>
    <t>Rey</t>
  </si>
  <si>
    <t>偏心距離</t>
  </si>
  <si>
    <t>弾力半径</t>
  </si>
  <si>
    <t>偏心率</t>
  </si>
  <si>
    <t>重量X kN</t>
  </si>
  <si>
    <t>重量Y kN</t>
  </si>
  <si>
    <t>距離はmで入力</t>
  </si>
  <si>
    <t>階の重心の算出</t>
  </si>
  <si>
    <t>階の剛心、偏心距離、偏心率の計算</t>
  </si>
  <si>
    <t>0.15≦Re&lt;0.3</t>
  </si>
  <si>
    <t>Re＜0.15</t>
  </si>
  <si>
    <t>0.3≦Re＜0.45</t>
  </si>
  <si>
    <t>0.45≦Re＜0.6</t>
  </si>
  <si>
    <t>偏心率</t>
  </si>
  <si>
    <t>平均床倍率</t>
  </si>
  <si>
    <t>Ⅰ</t>
  </si>
  <si>
    <t>Ⅱ</t>
  </si>
  <si>
    <t>Ⅲ</t>
  </si>
  <si>
    <t>0.6≦Re</t>
  </si>
  <si>
    <t>階X方向偏心低減係数 eKfl</t>
  </si>
  <si>
    <t>階Y方向偏心低減係数 eKfl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</si>
</sst>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1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showZeros="0" tabSelected="1" view="pageBreakPreview" zoomScaleSheetLayoutView="100" zoomScalePageLayoutView="0" workbookViewId="0" topLeftCell="A1">
      <selection activeCell="F23" sqref="F23"/>
    </sheetView>
  </sheetViews>
  <sheetFormatPr defaultColWidth="9.00390625" defaultRowHeight="13.5"/>
  <cols>
    <col min="6" max="7" width="9.50390625" style="0" bestFit="1" customWidth="1"/>
  </cols>
  <sheetData>
    <row r="1" spans="1:5" ht="13.5">
      <c r="A1" s="5">
        <v>1</v>
      </c>
      <c r="B1" t="s">
        <v>26</v>
      </c>
      <c r="E1" s="1"/>
    </row>
    <row r="2" spans="1:7" ht="27">
      <c r="A2" s="1" t="s">
        <v>0</v>
      </c>
      <c r="B2" s="1" t="s">
        <v>23</v>
      </c>
      <c r="C2" s="1" t="s">
        <v>24</v>
      </c>
      <c r="D2" s="1" t="s">
        <v>10</v>
      </c>
      <c r="E2" s="1" t="s">
        <v>9</v>
      </c>
      <c r="F2" s="1" t="s">
        <v>1</v>
      </c>
      <c r="G2" s="1" t="s">
        <v>2</v>
      </c>
    </row>
    <row r="3" spans="1:7" ht="13.5">
      <c r="A3" s="2">
        <v>1</v>
      </c>
      <c r="B3" s="5">
        <v>207.49</v>
      </c>
      <c r="C3" s="13">
        <f aca="true" t="shared" si="0" ref="C3:C18">B3</f>
        <v>207.49</v>
      </c>
      <c r="D3" s="5">
        <v>2.73</v>
      </c>
      <c r="E3" s="5">
        <v>3.64</v>
      </c>
      <c r="F3" s="3">
        <f aca="true" t="shared" si="1" ref="F3:G9">B3*D3</f>
        <v>566.4477</v>
      </c>
      <c r="G3" s="3">
        <f t="shared" si="1"/>
        <v>755.2636000000001</v>
      </c>
    </row>
    <row r="4" spans="1:7" ht="13.5">
      <c r="A4" s="2">
        <v>2</v>
      </c>
      <c r="B4" s="5">
        <v>44.72</v>
      </c>
      <c r="C4" s="13">
        <f t="shared" si="0"/>
        <v>44.72</v>
      </c>
      <c r="D4" s="5">
        <v>7.28</v>
      </c>
      <c r="E4" s="5">
        <v>2.73</v>
      </c>
      <c r="F4" s="3">
        <f t="shared" si="1"/>
        <v>325.5616</v>
      </c>
      <c r="G4" s="3">
        <f t="shared" si="1"/>
        <v>122.0856</v>
      </c>
    </row>
    <row r="5" spans="1:7" ht="13.5">
      <c r="A5" s="2">
        <v>3</v>
      </c>
      <c r="B5" s="5"/>
      <c r="C5" s="13">
        <f t="shared" si="0"/>
        <v>0</v>
      </c>
      <c r="D5" s="5"/>
      <c r="E5" s="5"/>
      <c r="F5" s="3">
        <f t="shared" si="1"/>
        <v>0</v>
      </c>
      <c r="G5" s="3">
        <f t="shared" si="1"/>
        <v>0</v>
      </c>
    </row>
    <row r="6" spans="1:7" ht="13.5">
      <c r="A6" s="2">
        <v>4</v>
      </c>
      <c r="B6" s="5"/>
      <c r="C6" s="13">
        <f t="shared" si="0"/>
        <v>0</v>
      </c>
      <c r="D6" s="5"/>
      <c r="E6" s="5"/>
      <c r="F6" s="3">
        <f t="shared" si="1"/>
        <v>0</v>
      </c>
      <c r="G6" s="3">
        <f t="shared" si="1"/>
        <v>0</v>
      </c>
    </row>
    <row r="7" spans="1:7" ht="13.5">
      <c r="A7" s="2">
        <v>5</v>
      </c>
      <c r="B7" s="5"/>
      <c r="C7" s="13">
        <f t="shared" si="0"/>
        <v>0</v>
      </c>
      <c r="D7" s="5"/>
      <c r="E7" s="5"/>
      <c r="F7" s="3">
        <f t="shared" si="1"/>
        <v>0</v>
      </c>
      <c r="G7" s="3">
        <f t="shared" si="1"/>
        <v>0</v>
      </c>
    </row>
    <row r="8" spans="1:7" ht="13.5">
      <c r="A8" s="2">
        <v>6</v>
      </c>
      <c r="B8" s="5"/>
      <c r="C8" s="13">
        <f t="shared" si="0"/>
        <v>0</v>
      </c>
      <c r="D8" s="5"/>
      <c r="E8" s="5">
        <v>0</v>
      </c>
      <c r="F8" s="3">
        <f t="shared" si="1"/>
        <v>0</v>
      </c>
      <c r="G8" s="3">
        <f t="shared" si="1"/>
        <v>0</v>
      </c>
    </row>
    <row r="9" spans="1:8" ht="13.5">
      <c r="A9" s="2">
        <v>7</v>
      </c>
      <c r="B9" s="5"/>
      <c r="C9" s="13">
        <f t="shared" si="0"/>
        <v>0</v>
      </c>
      <c r="D9" s="5"/>
      <c r="E9" s="5">
        <v>0</v>
      </c>
      <c r="F9" s="3">
        <f t="shared" si="1"/>
        <v>0</v>
      </c>
      <c r="G9" s="3">
        <f t="shared" si="1"/>
        <v>0</v>
      </c>
      <c r="H9" s="3"/>
    </row>
    <row r="10" spans="1:7" ht="13.5">
      <c r="A10" s="2">
        <v>8</v>
      </c>
      <c r="B10" s="5"/>
      <c r="C10" s="13">
        <f t="shared" si="0"/>
        <v>0</v>
      </c>
      <c r="D10" s="5">
        <v>0</v>
      </c>
      <c r="E10" s="5">
        <v>0</v>
      </c>
      <c r="F10" s="3">
        <f aca="true" t="shared" si="2" ref="F10:F18">B10*D10</f>
        <v>0</v>
      </c>
      <c r="G10" s="3">
        <f>C10*E10</f>
        <v>0</v>
      </c>
    </row>
    <row r="11" spans="1:7" ht="13.5">
      <c r="A11" s="2">
        <v>9</v>
      </c>
      <c r="B11" s="5"/>
      <c r="C11" s="13">
        <f t="shared" si="0"/>
        <v>0</v>
      </c>
      <c r="D11" s="5">
        <v>0</v>
      </c>
      <c r="E11" s="5">
        <v>0</v>
      </c>
      <c r="F11" s="3">
        <f t="shared" si="2"/>
        <v>0</v>
      </c>
      <c r="G11" s="3">
        <f aca="true" t="shared" si="3" ref="G11:G18">C11*E11</f>
        <v>0</v>
      </c>
    </row>
    <row r="12" spans="1:7" ht="13.5">
      <c r="A12" s="2">
        <v>10</v>
      </c>
      <c r="B12" s="5"/>
      <c r="C12" s="13">
        <f t="shared" si="0"/>
        <v>0</v>
      </c>
      <c r="D12" s="5">
        <v>0</v>
      </c>
      <c r="E12" s="5">
        <v>0</v>
      </c>
      <c r="F12" s="3">
        <f t="shared" si="2"/>
        <v>0</v>
      </c>
      <c r="G12" s="3">
        <f t="shared" si="3"/>
        <v>0</v>
      </c>
    </row>
    <row r="13" spans="1:7" ht="13.5">
      <c r="A13" s="2">
        <v>11</v>
      </c>
      <c r="B13" s="5"/>
      <c r="C13" s="13">
        <f t="shared" si="0"/>
        <v>0</v>
      </c>
      <c r="D13" s="5">
        <v>0</v>
      </c>
      <c r="E13" s="5">
        <v>0</v>
      </c>
      <c r="F13" s="3">
        <f t="shared" si="2"/>
        <v>0</v>
      </c>
      <c r="G13" s="3">
        <f t="shared" si="3"/>
        <v>0</v>
      </c>
    </row>
    <row r="14" spans="1:7" ht="13.5">
      <c r="A14" s="2">
        <v>12</v>
      </c>
      <c r="B14" s="5"/>
      <c r="C14" s="13">
        <f t="shared" si="0"/>
        <v>0</v>
      </c>
      <c r="D14" s="5">
        <v>0</v>
      </c>
      <c r="E14" s="5">
        <v>0</v>
      </c>
      <c r="F14" s="3">
        <f t="shared" si="2"/>
        <v>0</v>
      </c>
      <c r="G14" s="3">
        <f t="shared" si="3"/>
        <v>0</v>
      </c>
    </row>
    <row r="15" spans="1:7" ht="13.5">
      <c r="A15" s="2">
        <v>13</v>
      </c>
      <c r="B15" s="5"/>
      <c r="C15" s="13">
        <f t="shared" si="0"/>
        <v>0</v>
      </c>
      <c r="D15" s="5">
        <v>0</v>
      </c>
      <c r="E15" s="5">
        <v>0</v>
      </c>
      <c r="F15" s="3">
        <f t="shared" si="2"/>
        <v>0</v>
      </c>
      <c r="G15" s="3">
        <f t="shared" si="3"/>
        <v>0</v>
      </c>
    </row>
    <row r="16" spans="1:7" ht="13.5" customHeight="1">
      <c r="A16" s="2">
        <v>14</v>
      </c>
      <c r="B16" s="5"/>
      <c r="C16" s="13">
        <f t="shared" si="0"/>
        <v>0</v>
      </c>
      <c r="D16" s="5">
        <v>0</v>
      </c>
      <c r="E16" s="5">
        <v>0</v>
      </c>
      <c r="F16" s="3">
        <f t="shared" si="2"/>
        <v>0</v>
      </c>
      <c r="G16" s="3">
        <f t="shared" si="3"/>
        <v>0</v>
      </c>
    </row>
    <row r="17" spans="1:7" ht="13.5">
      <c r="A17" s="2">
        <v>15</v>
      </c>
      <c r="B17" s="5"/>
      <c r="C17" s="13">
        <f t="shared" si="0"/>
        <v>0</v>
      </c>
      <c r="D17" s="5">
        <v>0</v>
      </c>
      <c r="E17" s="5">
        <v>0</v>
      </c>
      <c r="F17" s="3">
        <f t="shared" si="2"/>
        <v>0</v>
      </c>
      <c r="G17" s="3">
        <f t="shared" si="3"/>
        <v>0</v>
      </c>
    </row>
    <row r="18" spans="1:7" ht="13.5">
      <c r="A18" s="2">
        <v>16</v>
      </c>
      <c r="B18" s="5"/>
      <c r="C18" s="13">
        <f t="shared" si="0"/>
        <v>0</v>
      </c>
      <c r="D18" s="5">
        <v>0</v>
      </c>
      <c r="E18" s="5">
        <v>0</v>
      </c>
      <c r="F18" s="3">
        <f t="shared" si="2"/>
        <v>0</v>
      </c>
      <c r="G18" s="3">
        <f t="shared" si="3"/>
        <v>0</v>
      </c>
    </row>
    <row r="19" spans="1:7" ht="13.5">
      <c r="A19" s="2" t="s">
        <v>3</v>
      </c>
      <c r="B19" s="3">
        <f>SUM(B3:B18)</f>
        <v>252.21</v>
      </c>
      <c r="C19">
        <f>SUM(C3:C18)</f>
        <v>252.21</v>
      </c>
      <c r="D19" s="3">
        <f>F19/B19</f>
        <v>3.5367721343325007</v>
      </c>
      <c r="E19" s="3">
        <f>G19/C19</f>
        <v>3.4786455731335</v>
      </c>
      <c r="F19" s="3">
        <f>SUM(F3:F18)</f>
        <v>892.0093</v>
      </c>
      <c r="G19" s="3">
        <f>SUM(G3:G18)</f>
        <v>877.3492000000001</v>
      </c>
    </row>
    <row r="20" ht="13.5" customHeight="1"/>
    <row r="21" spans="1:6" ht="15.75" customHeight="1">
      <c r="A21" s="13">
        <f>A1</f>
        <v>1</v>
      </c>
      <c r="B21" t="s">
        <v>27</v>
      </c>
      <c r="F21" s="6" t="s">
        <v>25</v>
      </c>
    </row>
    <row r="22" spans="1:9" ht="27">
      <c r="A22" s="1" t="s">
        <v>5</v>
      </c>
      <c r="B22" s="1" t="s">
        <v>6</v>
      </c>
      <c r="C22" s="1" t="s">
        <v>10</v>
      </c>
      <c r="D22" s="1" t="s">
        <v>8</v>
      </c>
      <c r="E22" s="1" t="s">
        <v>7</v>
      </c>
      <c r="F22" s="1" t="s">
        <v>9</v>
      </c>
      <c r="G22" s="1" t="s">
        <v>11</v>
      </c>
      <c r="H22" s="1" t="s">
        <v>12</v>
      </c>
      <c r="I22" s="1" t="s">
        <v>13</v>
      </c>
    </row>
    <row r="23" spans="1:9" ht="13.5">
      <c r="A23" s="2">
        <v>1</v>
      </c>
      <c r="B23" s="5">
        <v>20.66</v>
      </c>
      <c r="C23" s="5">
        <v>0</v>
      </c>
      <c r="D23" s="3">
        <f>B23*C23</f>
        <v>0</v>
      </c>
      <c r="E23" s="5">
        <v>27.07</v>
      </c>
      <c r="F23" s="5">
        <v>0</v>
      </c>
      <c r="G23" s="3">
        <f>E23*F23</f>
        <v>0</v>
      </c>
      <c r="H23" s="3">
        <f>B23*(C53-C23)^2</f>
        <v>269.56384268994765</v>
      </c>
      <c r="I23" s="3">
        <f>E23*(F53-F23)^2</f>
        <v>164.891138264347</v>
      </c>
    </row>
    <row r="24" spans="1:9" ht="13.5">
      <c r="A24" s="2">
        <v>2</v>
      </c>
      <c r="B24" s="5">
        <v>2</v>
      </c>
      <c r="C24" s="5">
        <v>2.73</v>
      </c>
      <c r="D24" s="3">
        <f>B24*C24</f>
        <v>5.46</v>
      </c>
      <c r="E24" s="5">
        <v>8.01</v>
      </c>
      <c r="F24" s="5">
        <v>0.91</v>
      </c>
      <c r="G24" s="3">
        <f aca="true" t="shared" si="4" ref="G24:G42">E24*F24</f>
        <v>7.2891</v>
      </c>
      <c r="H24" s="3">
        <f>B24*(C53-C24)^2</f>
        <v>1.5563738408302037</v>
      </c>
      <c r="I24" s="3">
        <f>E24*(F53-F24)^2</f>
        <v>19.444515368360133</v>
      </c>
    </row>
    <row r="25" spans="1:9" ht="13.5">
      <c r="A25" s="2">
        <v>3</v>
      </c>
      <c r="B25" s="5">
        <v>2</v>
      </c>
      <c r="C25" s="5">
        <v>4.55</v>
      </c>
      <c r="D25" s="3">
        <f>B25*C25</f>
        <v>9.1</v>
      </c>
      <c r="E25" s="5">
        <v>2</v>
      </c>
      <c r="F25" s="5">
        <v>2.73</v>
      </c>
      <c r="G25" s="3">
        <f t="shared" si="4"/>
        <v>5.46</v>
      </c>
      <c r="H25" s="3">
        <f>B25*(C53-C25)^2</f>
        <v>1.7591288641169651</v>
      </c>
      <c r="I25" s="3">
        <f>E25*(F53-F25)^2</f>
        <v>0.13723217320875564</v>
      </c>
    </row>
    <row r="26" spans="1:9" ht="13.5">
      <c r="A26" s="2">
        <v>4</v>
      </c>
      <c r="B26" s="5">
        <v>10.33</v>
      </c>
      <c r="C26" s="5">
        <v>5.46</v>
      </c>
      <c r="D26" s="3">
        <f>B26*C26</f>
        <v>56.4018</v>
      </c>
      <c r="E26" s="5">
        <v>6.01</v>
      </c>
      <c r="F26" s="5">
        <v>4.1</v>
      </c>
      <c r="G26" s="3">
        <f t="shared" si="4"/>
        <v>24.641</v>
      </c>
      <c r="H26" s="3">
        <f>B26*(C53-C26)^2</f>
        <v>35.27233443080219</v>
      </c>
      <c r="I26" s="3">
        <f>E26*(F53-F26)^2</f>
        <v>16.0061331755501</v>
      </c>
    </row>
    <row r="27" spans="1:9" ht="13.5">
      <c r="A27" s="2">
        <v>5</v>
      </c>
      <c r="B27" s="5">
        <v>10.1</v>
      </c>
      <c r="C27" s="5">
        <v>9.1</v>
      </c>
      <c r="D27" s="3">
        <f>B27*C27</f>
        <v>91.91</v>
      </c>
      <c r="E27" s="5">
        <v>2</v>
      </c>
      <c r="F27" s="5">
        <v>4.55</v>
      </c>
      <c r="G27" s="3">
        <f t="shared" si="4"/>
        <v>9.1</v>
      </c>
      <c r="H27" s="3">
        <f>B27*(C53-C27)^2</f>
        <v>304.17673293278597</v>
      </c>
      <c r="I27" s="3">
        <f>E27*(F53-F27)^2</f>
        <v>8.66900432934881</v>
      </c>
    </row>
    <row r="28" spans="1:9" ht="13.5">
      <c r="A28" s="2">
        <v>6</v>
      </c>
      <c r="B28" s="5"/>
      <c r="C28" s="5"/>
      <c r="D28" s="3">
        <f aca="true" t="shared" si="5" ref="D28:D42">B28*C28</f>
        <v>0</v>
      </c>
      <c r="E28" s="5">
        <v>3</v>
      </c>
      <c r="F28" s="5">
        <v>5.46</v>
      </c>
      <c r="G28" s="3">
        <f t="shared" si="4"/>
        <v>16.38</v>
      </c>
      <c r="H28" s="3">
        <f>B28*(C53-C28)^2</f>
        <v>0</v>
      </c>
      <c r="I28" s="3">
        <f>E28*(F53-F28)^2</f>
        <v>26.855235611128258</v>
      </c>
    </row>
    <row r="29" spans="1:9" ht="13.5">
      <c r="A29" s="2">
        <v>7</v>
      </c>
      <c r="B29" s="5"/>
      <c r="C29" s="5"/>
      <c r="D29" s="3">
        <f t="shared" si="5"/>
        <v>0</v>
      </c>
      <c r="E29" s="5">
        <v>11.6</v>
      </c>
      <c r="F29" s="5">
        <v>7.28</v>
      </c>
      <c r="G29" s="3">
        <f t="shared" si="4"/>
        <v>84.448</v>
      </c>
      <c r="H29" s="3">
        <f>B29*(C53-C29)^2</f>
        <v>0</v>
      </c>
      <c r="I29" s="3">
        <f>E29*(F53-F29)^2</f>
        <v>268.5960428686417</v>
      </c>
    </row>
    <row r="30" spans="1:9" ht="13.5">
      <c r="A30" s="2">
        <v>8</v>
      </c>
      <c r="B30" s="5">
        <v>0</v>
      </c>
      <c r="C30" s="5">
        <v>0</v>
      </c>
      <c r="D30" s="3">
        <f t="shared" si="5"/>
        <v>0</v>
      </c>
      <c r="E30" s="5">
        <v>0</v>
      </c>
      <c r="F30" s="5">
        <v>0</v>
      </c>
      <c r="G30" s="3">
        <f t="shared" si="4"/>
        <v>0</v>
      </c>
      <c r="H30" s="3">
        <f>B30*(C53-C30)^2</f>
        <v>0</v>
      </c>
      <c r="I30" s="3">
        <f>E30*(F53-F30)^2</f>
        <v>0</v>
      </c>
    </row>
    <row r="31" spans="1:9" ht="13.5">
      <c r="A31" s="2">
        <v>9</v>
      </c>
      <c r="B31" s="5">
        <v>0</v>
      </c>
      <c r="C31" s="5">
        <v>0</v>
      </c>
      <c r="D31" s="3">
        <f t="shared" si="5"/>
        <v>0</v>
      </c>
      <c r="E31" s="5">
        <v>0</v>
      </c>
      <c r="F31" s="5">
        <v>0</v>
      </c>
      <c r="G31" s="3">
        <f t="shared" si="4"/>
        <v>0</v>
      </c>
      <c r="H31" s="3">
        <f>B31*(C53-C31)^2</f>
        <v>0</v>
      </c>
      <c r="I31" s="3">
        <f>E31*(F53-F31)^2</f>
        <v>0</v>
      </c>
    </row>
    <row r="32" spans="1:9" ht="13.5">
      <c r="A32" s="2">
        <v>10</v>
      </c>
      <c r="B32" s="5">
        <v>0</v>
      </c>
      <c r="C32" s="5">
        <v>0</v>
      </c>
      <c r="D32" s="3">
        <f t="shared" si="5"/>
        <v>0</v>
      </c>
      <c r="E32" s="5">
        <v>0</v>
      </c>
      <c r="F32" s="5">
        <v>0</v>
      </c>
      <c r="G32" s="3">
        <f t="shared" si="4"/>
        <v>0</v>
      </c>
      <c r="H32" s="3">
        <f>B32*(C53-C32)^2</f>
        <v>0</v>
      </c>
      <c r="I32" s="3">
        <f>E32*(F53-F32)^2</f>
        <v>0</v>
      </c>
    </row>
    <row r="33" spans="1:9" ht="13.5">
      <c r="A33" s="2">
        <v>11</v>
      </c>
      <c r="B33" s="5">
        <v>0</v>
      </c>
      <c r="C33" s="5">
        <v>0</v>
      </c>
      <c r="D33" s="3">
        <f t="shared" si="5"/>
        <v>0</v>
      </c>
      <c r="E33" s="5">
        <v>0</v>
      </c>
      <c r="F33" s="5">
        <v>0</v>
      </c>
      <c r="G33" s="3">
        <f t="shared" si="4"/>
        <v>0</v>
      </c>
      <c r="H33" s="3">
        <f>B33*(C53-C33)^2</f>
        <v>0</v>
      </c>
      <c r="I33" s="3">
        <f>E33*(F53-F33)^2</f>
        <v>0</v>
      </c>
    </row>
    <row r="34" spans="1:9" ht="13.5">
      <c r="A34" s="2">
        <v>12</v>
      </c>
      <c r="B34" s="5">
        <v>0</v>
      </c>
      <c r="C34" s="5">
        <v>0</v>
      </c>
      <c r="D34" s="3">
        <f t="shared" si="5"/>
        <v>0</v>
      </c>
      <c r="E34" s="5">
        <v>0</v>
      </c>
      <c r="F34" s="5">
        <v>0</v>
      </c>
      <c r="G34" s="3">
        <f t="shared" si="4"/>
        <v>0</v>
      </c>
      <c r="H34" s="3">
        <f>B34*(C53-C34)^2</f>
        <v>0</v>
      </c>
      <c r="I34" s="3">
        <f>E34*(F53-F34)^2</f>
        <v>0</v>
      </c>
    </row>
    <row r="35" spans="1:9" ht="13.5">
      <c r="A35" s="2">
        <v>13</v>
      </c>
      <c r="B35" s="5">
        <v>0</v>
      </c>
      <c r="C35" s="5">
        <v>0</v>
      </c>
      <c r="D35" s="3">
        <f t="shared" si="5"/>
        <v>0</v>
      </c>
      <c r="E35" s="5">
        <v>0</v>
      </c>
      <c r="F35" s="5">
        <v>0</v>
      </c>
      <c r="G35" s="3">
        <f t="shared" si="4"/>
        <v>0</v>
      </c>
      <c r="H35" s="3">
        <f>B35*(C53-C35)^2</f>
        <v>0</v>
      </c>
      <c r="I35" s="3">
        <f>E35*(F53-F35)^2</f>
        <v>0</v>
      </c>
    </row>
    <row r="36" spans="1:9" ht="13.5">
      <c r="A36" s="2">
        <v>14</v>
      </c>
      <c r="B36" s="5">
        <v>0</v>
      </c>
      <c r="C36" s="5">
        <v>0</v>
      </c>
      <c r="D36" s="3">
        <f t="shared" si="5"/>
        <v>0</v>
      </c>
      <c r="E36" s="5">
        <v>0</v>
      </c>
      <c r="F36" s="5">
        <v>0</v>
      </c>
      <c r="G36" s="3">
        <f t="shared" si="4"/>
        <v>0</v>
      </c>
      <c r="H36" s="3">
        <f>B36*(C53-C36)^2</f>
        <v>0</v>
      </c>
      <c r="I36" s="3">
        <f>E36*(F53-F36)^2</f>
        <v>0</v>
      </c>
    </row>
    <row r="37" spans="1:9" ht="13.5">
      <c r="A37" s="2">
        <v>15</v>
      </c>
      <c r="B37" s="5">
        <v>0</v>
      </c>
      <c r="C37" s="5">
        <v>0</v>
      </c>
      <c r="D37" s="3">
        <f t="shared" si="5"/>
        <v>0</v>
      </c>
      <c r="E37" s="5"/>
      <c r="F37" s="5"/>
      <c r="G37" s="3">
        <f t="shared" si="4"/>
        <v>0</v>
      </c>
      <c r="H37" s="3">
        <f>B37*(C53-C37)^2</f>
        <v>0</v>
      </c>
      <c r="I37" s="3">
        <f>E37*(F53-F37)^2</f>
        <v>0</v>
      </c>
    </row>
    <row r="38" spans="1:9" ht="13.5">
      <c r="A38" s="2">
        <v>16</v>
      </c>
      <c r="B38" s="5">
        <v>0</v>
      </c>
      <c r="C38" s="5">
        <v>0</v>
      </c>
      <c r="D38" s="3">
        <f t="shared" si="5"/>
        <v>0</v>
      </c>
      <c r="E38" s="5"/>
      <c r="F38" s="5"/>
      <c r="G38" s="3">
        <f t="shared" si="4"/>
        <v>0</v>
      </c>
      <c r="H38" s="3">
        <f>B38*(C53-C38)^2</f>
        <v>0</v>
      </c>
      <c r="I38" s="3">
        <f>E38*(F53-F38)^2</f>
        <v>0</v>
      </c>
    </row>
    <row r="39" spans="1:9" ht="13.5">
      <c r="A39" s="2">
        <v>17</v>
      </c>
      <c r="B39" s="5">
        <v>0</v>
      </c>
      <c r="C39" s="5">
        <v>0</v>
      </c>
      <c r="D39" s="3">
        <f t="shared" si="5"/>
        <v>0</v>
      </c>
      <c r="E39" s="5">
        <v>0</v>
      </c>
      <c r="F39" s="5">
        <v>0</v>
      </c>
      <c r="G39" s="3">
        <f t="shared" si="4"/>
        <v>0</v>
      </c>
      <c r="H39" s="3">
        <f>B39*(C53-C39)^2</f>
        <v>0</v>
      </c>
      <c r="I39" s="3">
        <f>E39*(F53-F39)^2</f>
        <v>0</v>
      </c>
    </row>
    <row r="40" spans="1:9" ht="13.5">
      <c r="A40" s="2">
        <v>18</v>
      </c>
      <c r="B40" s="5">
        <v>0</v>
      </c>
      <c r="C40" s="5">
        <v>0</v>
      </c>
      <c r="D40" s="3">
        <f t="shared" si="5"/>
        <v>0</v>
      </c>
      <c r="E40" s="5">
        <v>0</v>
      </c>
      <c r="F40" s="5">
        <v>0</v>
      </c>
      <c r="G40" s="3">
        <f t="shared" si="4"/>
        <v>0</v>
      </c>
      <c r="H40" s="3">
        <f>B40*(C53-C40)^2</f>
        <v>0</v>
      </c>
      <c r="I40" s="3">
        <f>E40*(F53-F40)^2</f>
        <v>0</v>
      </c>
    </row>
    <row r="41" spans="1:9" ht="13.5">
      <c r="A41" s="2">
        <v>19</v>
      </c>
      <c r="B41" s="5">
        <v>0</v>
      </c>
      <c r="C41" s="5">
        <v>0</v>
      </c>
      <c r="D41" s="3">
        <f t="shared" si="5"/>
        <v>0</v>
      </c>
      <c r="E41" s="5">
        <v>0</v>
      </c>
      <c r="F41" s="5"/>
      <c r="G41" s="3">
        <f t="shared" si="4"/>
        <v>0</v>
      </c>
      <c r="H41" s="3">
        <f>B41*(C53-C41)^2</f>
        <v>0</v>
      </c>
      <c r="I41" s="3">
        <f>E41*(F53-F41)^2</f>
        <v>0</v>
      </c>
    </row>
    <row r="42" spans="1:9" ht="13.5">
      <c r="A42" s="2">
        <v>20</v>
      </c>
      <c r="B42" s="5">
        <v>0</v>
      </c>
      <c r="C42" s="5">
        <v>0</v>
      </c>
      <c r="D42" s="3">
        <f t="shared" si="5"/>
        <v>0</v>
      </c>
      <c r="E42" s="5">
        <v>0</v>
      </c>
      <c r="F42" s="5">
        <v>0</v>
      </c>
      <c r="G42" s="3">
        <f t="shared" si="4"/>
        <v>0</v>
      </c>
      <c r="H42" s="3">
        <f>B42*(C53-C42)^2</f>
        <v>0</v>
      </c>
      <c r="I42" s="3">
        <f>E42*(F53-F42)^2</f>
        <v>0</v>
      </c>
    </row>
    <row r="43" spans="1:9" ht="13.5">
      <c r="A43" s="2">
        <v>21</v>
      </c>
      <c r="B43" s="5">
        <v>0</v>
      </c>
      <c r="C43" s="5">
        <v>0</v>
      </c>
      <c r="D43" s="3">
        <f aca="true" t="shared" si="6" ref="D43:D52">B43*C43</f>
        <v>0</v>
      </c>
      <c r="E43" s="5">
        <v>0</v>
      </c>
      <c r="F43" s="5">
        <v>0</v>
      </c>
      <c r="G43" s="3">
        <f aca="true" t="shared" si="7" ref="G43:G52">E43*F43</f>
        <v>0</v>
      </c>
      <c r="H43" s="3">
        <f>B43*(C53-C43)^2</f>
        <v>0</v>
      </c>
      <c r="I43" s="3">
        <f>E43*(F53-F43)^2</f>
        <v>0</v>
      </c>
    </row>
    <row r="44" spans="1:9" ht="13.5">
      <c r="A44" s="2">
        <v>22</v>
      </c>
      <c r="B44" s="5">
        <v>0</v>
      </c>
      <c r="C44" s="5">
        <v>0</v>
      </c>
      <c r="D44" s="3">
        <f t="shared" si="6"/>
        <v>0</v>
      </c>
      <c r="E44" s="5">
        <v>0</v>
      </c>
      <c r="F44" s="5">
        <v>0</v>
      </c>
      <c r="G44" s="3">
        <f t="shared" si="7"/>
        <v>0</v>
      </c>
      <c r="H44" s="3">
        <f>B44*(C53-C44)^2</f>
        <v>0</v>
      </c>
      <c r="I44" s="3">
        <f>E44*(F53-F44)^2</f>
        <v>0</v>
      </c>
    </row>
    <row r="45" spans="1:9" ht="13.5">
      <c r="A45" s="2">
        <v>23</v>
      </c>
      <c r="B45" s="5">
        <v>0</v>
      </c>
      <c r="C45" s="5">
        <v>0</v>
      </c>
      <c r="D45" s="3">
        <f t="shared" si="6"/>
        <v>0</v>
      </c>
      <c r="E45" s="5">
        <v>0</v>
      </c>
      <c r="F45" s="5">
        <v>0</v>
      </c>
      <c r="G45" s="3">
        <f t="shared" si="7"/>
        <v>0</v>
      </c>
      <c r="H45" s="3">
        <f>B45*(C53-C45)^2</f>
        <v>0</v>
      </c>
      <c r="I45" s="3">
        <f>E45*(F53-F45)^2</f>
        <v>0</v>
      </c>
    </row>
    <row r="46" spans="1:9" ht="13.5">
      <c r="A46" s="2">
        <v>24</v>
      </c>
      <c r="B46" s="5">
        <v>0</v>
      </c>
      <c r="C46" s="5">
        <v>0</v>
      </c>
      <c r="D46" s="3">
        <f t="shared" si="6"/>
        <v>0</v>
      </c>
      <c r="E46" s="5">
        <v>0</v>
      </c>
      <c r="F46" s="5">
        <v>0</v>
      </c>
      <c r="G46" s="3">
        <f t="shared" si="7"/>
        <v>0</v>
      </c>
      <c r="H46" s="3">
        <f>B46*(C53-C46)^2</f>
        <v>0</v>
      </c>
      <c r="I46" s="3">
        <f>E46*(F53-F46)^2</f>
        <v>0</v>
      </c>
    </row>
    <row r="47" spans="1:9" ht="13.5">
      <c r="A47" s="2">
        <v>25</v>
      </c>
      <c r="B47" s="5">
        <v>0</v>
      </c>
      <c r="C47" s="5">
        <v>0</v>
      </c>
      <c r="D47" s="3">
        <f t="shared" si="6"/>
        <v>0</v>
      </c>
      <c r="E47" s="5">
        <v>0</v>
      </c>
      <c r="F47" s="5">
        <v>0</v>
      </c>
      <c r="G47" s="3">
        <f t="shared" si="7"/>
        <v>0</v>
      </c>
      <c r="H47" s="3">
        <f>B47*(C53-C47)^2</f>
        <v>0</v>
      </c>
      <c r="I47" s="3">
        <f>E47*(F53-F47)^2</f>
        <v>0</v>
      </c>
    </row>
    <row r="48" spans="1:9" ht="13.5">
      <c r="A48" s="2">
        <v>26</v>
      </c>
      <c r="B48" s="5">
        <v>0</v>
      </c>
      <c r="C48" s="5">
        <v>0</v>
      </c>
      <c r="D48" s="3">
        <f t="shared" si="6"/>
        <v>0</v>
      </c>
      <c r="E48" s="5">
        <v>0</v>
      </c>
      <c r="F48" s="5">
        <v>0</v>
      </c>
      <c r="G48" s="3">
        <f t="shared" si="7"/>
        <v>0</v>
      </c>
      <c r="H48" s="3">
        <f>B48*(C53-C48)^2</f>
        <v>0</v>
      </c>
      <c r="I48" s="3">
        <f>E48*(F53-F48)^2</f>
        <v>0</v>
      </c>
    </row>
    <row r="49" spans="1:9" ht="13.5">
      <c r="A49" s="2">
        <v>27</v>
      </c>
      <c r="B49" s="5">
        <v>0</v>
      </c>
      <c r="C49" s="5">
        <v>0</v>
      </c>
      <c r="D49" s="3">
        <f t="shared" si="6"/>
        <v>0</v>
      </c>
      <c r="E49" s="5">
        <v>0</v>
      </c>
      <c r="F49" s="5"/>
      <c r="G49" s="3">
        <f t="shared" si="7"/>
        <v>0</v>
      </c>
      <c r="H49" s="3">
        <f>B49*(C53-C49)^2</f>
        <v>0</v>
      </c>
      <c r="I49" s="3">
        <f>E49*(F53-F49)^2</f>
        <v>0</v>
      </c>
    </row>
    <row r="50" spans="1:9" ht="13.5">
      <c r="A50" s="2">
        <v>28</v>
      </c>
      <c r="B50" s="5"/>
      <c r="C50" s="5"/>
      <c r="D50" s="3">
        <f t="shared" si="6"/>
        <v>0</v>
      </c>
      <c r="E50" s="5"/>
      <c r="F50" s="5"/>
      <c r="G50" s="3">
        <f t="shared" si="7"/>
        <v>0</v>
      </c>
      <c r="H50" s="3">
        <f>B50*(C53-C50)^2</f>
        <v>0</v>
      </c>
      <c r="I50" s="3">
        <f>E50*(F53-F50)^2</f>
        <v>0</v>
      </c>
    </row>
    <row r="51" spans="1:9" ht="13.5">
      <c r="A51" s="2">
        <v>29</v>
      </c>
      <c r="B51" s="5"/>
      <c r="C51" s="5"/>
      <c r="D51" s="3">
        <f t="shared" si="6"/>
        <v>0</v>
      </c>
      <c r="E51" s="5"/>
      <c r="F51" s="5"/>
      <c r="G51" s="3">
        <f t="shared" si="7"/>
        <v>0</v>
      </c>
      <c r="H51" s="3">
        <f>B51*(C53-C51)^2</f>
        <v>0</v>
      </c>
      <c r="I51" s="3">
        <f>E51*(F53-F51)^2</f>
        <v>0</v>
      </c>
    </row>
    <row r="52" spans="1:9" ht="13.5">
      <c r="A52" s="2">
        <v>30</v>
      </c>
      <c r="B52" s="5"/>
      <c r="C52" s="5"/>
      <c r="D52" s="3">
        <f t="shared" si="6"/>
        <v>0</v>
      </c>
      <c r="E52" s="5"/>
      <c r="F52" s="5"/>
      <c r="G52" s="3">
        <f t="shared" si="7"/>
        <v>0</v>
      </c>
      <c r="H52" s="3">
        <f>B52*(C53-C52)^2</f>
        <v>0</v>
      </c>
      <c r="I52" s="3">
        <f>E52*(F53-F52)^2</f>
        <v>0</v>
      </c>
    </row>
    <row r="53" spans="1:9" ht="13.5">
      <c r="A53" s="2" t="s">
        <v>4</v>
      </c>
      <c r="B53" s="3">
        <f>SUM(B23:B52)</f>
        <v>45.09</v>
      </c>
      <c r="C53" s="3">
        <f>D53/B53</f>
        <v>3.6121490352628074</v>
      </c>
      <c r="D53" s="3">
        <f>SUM(D23:D52)</f>
        <v>162.8718</v>
      </c>
      <c r="E53" s="3">
        <f>SUM(E23:E52)</f>
        <v>59.69</v>
      </c>
      <c r="F53" s="3">
        <f>G53/E53</f>
        <v>2.4680532752554867</v>
      </c>
      <c r="G53" s="3">
        <f>SUM(G23:G52)</f>
        <v>147.3181</v>
      </c>
      <c r="H53" s="3">
        <f>SUM(H23:H52)</f>
        <v>612.328412758483</v>
      </c>
      <c r="I53" s="3">
        <f>SUM(I23:I52)</f>
        <v>504.5993017905847</v>
      </c>
    </row>
    <row r="55" spans="2:8" ht="13.5">
      <c r="B55" s="2" t="s">
        <v>16</v>
      </c>
      <c r="C55" s="2" t="s">
        <v>17</v>
      </c>
      <c r="D55" s="2" t="s">
        <v>14</v>
      </c>
      <c r="E55" s="2"/>
      <c r="F55" s="2" t="s">
        <v>19</v>
      </c>
      <c r="G55" s="2" t="s">
        <v>15</v>
      </c>
      <c r="H55" s="2" t="s">
        <v>18</v>
      </c>
    </row>
    <row r="56" spans="2:8" ht="13.5">
      <c r="B56" s="4">
        <f>C56/D56</f>
        <v>0.23362227017345705</v>
      </c>
      <c r="C56" s="4">
        <f>ABS(E19-F53)</f>
        <v>1.0105922978780133</v>
      </c>
      <c r="D56" s="4">
        <f>((H53+I53)/E53)^0.5</f>
        <v>4.325753264565407</v>
      </c>
      <c r="E56" s="4"/>
      <c r="F56" s="4">
        <f>G56/H56</f>
        <v>0.015144880878672055</v>
      </c>
      <c r="G56" s="4">
        <f>ABS(D19-C53)</f>
        <v>0.07537690093030669</v>
      </c>
      <c r="H56" s="4">
        <f>((H53+I53)/B53)^0.5</f>
        <v>4.977054724574099</v>
      </c>
    </row>
    <row r="57" spans="2:8" ht="13.5">
      <c r="B57" s="2" t="s">
        <v>22</v>
      </c>
      <c r="C57" s="2" t="s">
        <v>20</v>
      </c>
      <c r="D57" s="2" t="s">
        <v>21</v>
      </c>
      <c r="F57" s="2" t="s">
        <v>22</v>
      </c>
      <c r="G57" s="2" t="s">
        <v>20</v>
      </c>
      <c r="H57" s="2" t="s">
        <v>21</v>
      </c>
    </row>
    <row r="62" spans="1:2" ht="13.5">
      <c r="A62">
        <f>A1</f>
        <v>1</v>
      </c>
      <c r="B62" t="s">
        <v>38</v>
      </c>
    </row>
    <row r="63" spans="2:8" ht="13.5">
      <c r="B63" s="9"/>
      <c r="C63" s="8" t="s">
        <v>32</v>
      </c>
      <c r="D63" s="18" t="s">
        <v>29</v>
      </c>
      <c r="E63" s="14" t="s">
        <v>28</v>
      </c>
      <c r="F63" s="14" t="s">
        <v>30</v>
      </c>
      <c r="G63" s="14" t="s">
        <v>31</v>
      </c>
      <c r="H63" s="14" t="s">
        <v>37</v>
      </c>
    </row>
    <row r="64" spans="2:8" ht="13.5">
      <c r="B64" s="11" t="s">
        <v>33</v>
      </c>
      <c r="C64" s="10"/>
      <c r="D64" s="19"/>
      <c r="E64" s="15"/>
      <c r="F64" s="15"/>
      <c r="G64" s="15"/>
      <c r="H64" s="15"/>
    </row>
    <row r="65" spans="2:8" ht="13.5">
      <c r="B65" s="16" t="s">
        <v>34</v>
      </c>
      <c r="C65" s="17"/>
      <c r="D65" s="20">
        <f>ROUND(IF(B56&lt;0.15,1,0),3)</f>
        <v>0</v>
      </c>
      <c r="E65" s="23">
        <f>ROUND(IF(B56&lt;0.15,0,IF(B56&gt;=0.3,0,1/(3.33*B56+0.5))),3)</f>
        <v>0.782</v>
      </c>
      <c r="F65" s="7">
        <f>ROUND(IF(B56&lt;0.3,0,IF(B56&gt;=0.45,0,(3.3-B56)/(3*(3.33*B56+0.5)))),3)</f>
        <v>0</v>
      </c>
      <c r="G65" s="7">
        <f>ROUND(IF(B56&lt;0.45,0,IF(B56&gt;=0.6,0,(3.3-B56)/6)),3)</f>
        <v>0</v>
      </c>
      <c r="H65" s="7">
        <f>ROUND(IF(B56&gt;=0.6,0.45,0),3)</f>
        <v>0</v>
      </c>
    </row>
    <row r="66" spans="2:8" ht="13.5">
      <c r="B66" s="16" t="s">
        <v>35</v>
      </c>
      <c r="C66" s="17"/>
      <c r="D66" s="21"/>
      <c r="E66" s="24"/>
      <c r="F66" s="7">
        <f>ROUND(IF(B56&lt;0.3,0,IF(B56&gt;=0.45,0,(2.3-B56)/(2*(3.33*B56+0.5)))),3)</f>
        <v>0</v>
      </c>
      <c r="G66" s="7">
        <f>ROUND(IF(B56&lt;0.45,0,IF(B56&gt;=0.6,0,(2.3-B56)/4)),3)</f>
        <v>0</v>
      </c>
      <c r="H66" s="7">
        <f>ROUND(IF(B56&gt;=0.6,0.425,0),3)</f>
        <v>0</v>
      </c>
    </row>
    <row r="67" spans="2:8" ht="13.5">
      <c r="B67" s="16" t="s">
        <v>36</v>
      </c>
      <c r="C67" s="17"/>
      <c r="D67" s="22"/>
      <c r="E67" s="25"/>
      <c r="F67" s="7">
        <f>ROUND(IF(B56&lt;0.3,0,IF(B56&gt;=0.45,0,(3.6-2*B56)/(3*(3.33*B56+0.5)))),3)</f>
        <v>0</v>
      </c>
      <c r="G67" s="12">
        <f>ROUND(IF(B56&lt;0.45,0,IF(B56&gt;=0.6,0,(3.6-2*B56)/6)),3)</f>
        <v>0</v>
      </c>
      <c r="H67" s="7">
        <f>ROUND(IF(B56&gt;=0.6,0.4,0),3)</f>
        <v>0</v>
      </c>
    </row>
    <row r="70" spans="1:2" ht="13.5">
      <c r="A70">
        <f>A1</f>
        <v>1</v>
      </c>
      <c r="B70" t="s">
        <v>39</v>
      </c>
    </row>
    <row r="71" spans="2:8" ht="13.5">
      <c r="B71" s="9"/>
      <c r="C71" s="8" t="s">
        <v>32</v>
      </c>
      <c r="D71" s="18" t="s">
        <v>29</v>
      </c>
      <c r="E71" s="14" t="s">
        <v>28</v>
      </c>
      <c r="F71" s="14" t="s">
        <v>30</v>
      </c>
      <c r="G71" s="14" t="s">
        <v>31</v>
      </c>
      <c r="H71" s="14" t="s">
        <v>37</v>
      </c>
    </row>
    <row r="72" spans="2:8" ht="13.5">
      <c r="B72" s="11" t="s">
        <v>33</v>
      </c>
      <c r="C72" s="10"/>
      <c r="D72" s="19"/>
      <c r="E72" s="15"/>
      <c r="F72" s="15"/>
      <c r="G72" s="15"/>
      <c r="H72" s="15"/>
    </row>
    <row r="73" spans="2:8" ht="13.5">
      <c r="B73" s="16" t="s">
        <v>34</v>
      </c>
      <c r="C73" s="17"/>
      <c r="D73" s="20">
        <f>ROUND(IF(F56&lt;0.15,1,0),3)</f>
        <v>1</v>
      </c>
      <c r="E73" s="23">
        <f>ROUND(IF(F56&lt;0.15,0,IF(F56&gt;=0.3,0,1/(3.33*F56+0.5))),3)</f>
        <v>0</v>
      </c>
      <c r="F73" s="7">
        <f>ROUND(IF(F56&lt;0.3,0,IF(F56&gt;=0.45,0,(3.3-F56)/(3*(3.33*F56+0.5)))),3)</f>
        <v>0</v>
      </c>
      <c r="G73" s="7">
        <f>ROUND(IF(F56&lt;0.45,0,IF(F56&gt;=0.6,0,(3.3-F56)/6)),3)</f>
        <v>0</v>
      </c>
      <c r="H73" s="7">
        <f>ROUND(IF(F56&gt;=0.6,0.45,0),3)</f>
        <v>0</v>
      </c>
    </row>
    <row r="74" spans="2:8" ht="13.5">
      <c r="B74" s="16" t="s">
        <v>35</v>
      </c>
      <c r="C74" s="17"/>
      <c r="D74" s="21"/>
      <c r="E74" s="24"/>
      <c r="F74" s="7">
        <f>ROUND(IF(F56&lt;0.3,0,IF(F56&gt;=0.45,0,(2.3-F56)/(2*(3.33*F56+0.5)))),3)</f>
        <v>0</v>
      </c>
      <c r="G74" s="7">
        <f>ROUND(IF(F56&lt;0.45,0,IF(F56&gt;=0.6,0,(2.3-F56)/4)),3)</f>
        <v>0</v>
      </c>
      <c r="H74" s="7">
        <f>ROUND(IF(F56&gt;=0.6,0.425,0),3)</f>
        <v>0</v>
      </c>
    </row>
    <row r="75" spans="2:8" ht="13.5">
      <c r="B75" s="16" t="s">
        <v>36</v>
      </c>
      <c r="C75" s="17"/>
      <c r="D75" s="22"/>
      <c r="E75" s="25"/>
      <c r="F75" s="7">
        <f>ROUND(IF(F56&lt;0.3,0,IF(F56&gt;=0.45,0,(3.6-2*F56)/(3*(3.33*F56+0.5)))),3)</f>
        <v>0</v>
      </c>
      <c r="G75" s="12">
        <f>ROUND(IF(F56&lt;0.45,0,IF(F56&gt;=0.6,0,(3.6-2*F56)/6)),3)</f>
        <v>0</v>
      </c>
      <c r="H75" s="7">
        <f>ROUND(IF(F56&gt;=0.6,0.4,0),3)</f>
        <v>0</v>
      </c>
    </row>
  </sheetData>
  <sheetProtection password="EF0B" sheet="1" selectLockedCells="1"/>
  <mergeCells count="20">
    <mergeCell ref="B73:C73"/>
    <mergeCell ref="D73:D75"/>
    <mergeCell ref="E73:E75"/>
    <mergeCell ref="B74:C74"/>
    <mergeCell ref="B75:C75"/>
    <mergeCell ref="F63:F64"/>
    <mergeCell ref="D65:D67"/>
    <mergeCell ref="E65:E67"/>
    <mergeCell ref="D63:D64"/>
    <mergeCell ref="E63:E64"/>
    <mergeCell ref="G63:G64"/>
    <mergeCell ref="H63:H64"/>
    <mergeCell ref="B65:C65"/>
    <mergeCell ref="D71:D72"/>
    <mergeCell ref="E71:E72"/>
    <mergeCell ref="F71:F72"/>
    <mergeCell ref="G71:G72"/>
    <mergeCell ref="H71:H72"/>
    <mergeCell ref="B66:C66"/>
    <mergeCell ref="B67:C67"/>
  </mergeCells>
  <printOptions/>
  <pageMargins left="1.1811023622047245" right="0.3937007874015748" top="0.7874015748031497" bottom="0.3937007874015748" header="0.5118110236220472" footer="0.5118110236220472"/>
  <pageSetup horizontalDpi="300" verticalDpi="300" orientation="portrait" paperSize="9" r:id="rId1"/>
  <headerFooter alignWithMargins="0">
    <oddHeader>&amp;C解表3.6　耐力要素の配置による低減係数eKfl（偏心率）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nakafuji</dc:creator>
  <cp:keywords/>
  <dc:description/>
  <cp:lastModifiedBy>user02</cp:lastModifiedBy>
  <cp:lastPrinted>2016-04-21T06:32:46Z</cp:lastPrinted>
  <dcterms:created xsi:type="dcterms:W3CDTF">2003-06-28T05:41:56Z</dcterms:created>
  <dcterms:modified xsi:type="dcterms:W3CDTF">2016-08-24T02:00:43Z</dcterms:modified>
  <cp:category/>
  <cp:version/>
  <cp:contentType/>
  <cp:contentStatus/>
</cp:coreProperties>
</file>